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5480" windowHeight="9240" tabRatio="938" activeTab="0"/>
  </bookViews>
  <sheets>
    <sheet name="FORMATO DIANGÒSTICO" sheetId="1" r:id="rId1"/>
    <sheet name="PARÀMETROS EVALUACIÒN" sheetId="2" r:id="rId2"/>
  </sheets>
  <externalReferences>
    <externalReference r:id="rId5"/>
  </externalReferences>
  <definedNames>
    <definedName name="Cilindrada">'[1]Hoja1'!$A$28:$A$34</definedName>
    <definedName name="EVALUACIÓN">'FORMATO DIANGÒSTICO'!$D$106:$D$107</definedName>
    <definedName name="Legislación">'[1]Hoja1'!$A$39:$A$45</definedName>
    <definedName name="Linea">'[1]Hoja1'!$F$27:$F$41</definedName>
    <definedName name="Marca">'[1]Hoja1'!$K$3:$K$67</definedName>
    <definedName name="Referencia">'[1]Hoja1'!$D$27:$D$49</definedName>
    <definedName name="Servicio">'[1]Hoja1'!$H$3:$H$11</definedName>
    <definedName name="Tipo">'[1]Hoja1'!$E$3:$E$22</definedName>
  </definedNames>
  <calcPr fullCalcOnLoad="1"/>
</workbook>
</file>

<file path=xl/sharedStrings.xml><?xml version="1.0" encoding="utf-8"?>
<sst xmlns="http://schemas.openxmlformats.org/spreadsheetml/2006/main" count="228" uniqueCount="154">
  <si>
    <t>Variables</t>
  </si>
  <si>
    <t>Indicadores</t>
  </si>
  <si>
    <t>Uso Eficiente de agua</t>
  </si>
  <si>
    <t>Uso eficiente de energía</t>
  </si>
  <si>
    <t>Manejo de Residuos</t>
  </si>
  <si>
    <t>Planeación, coordinación y ejecucion de acciones ambientales</t>
  </si>
  <si>
    <t>Calidad y estabilidad de las edificaciones</t>
  </si>
  <si>
    <t>Se cuenta con baterias de canecas para la separación de residuos sólidos en el colegio</t>
  </si>
  <si>
    <t>Se lleva registro de las cantidades y tipos de residuos que se generan.</t>
  </si>
  <si>
    <t>El colegio cuenta con un sistema de alcantarillado de aguas lluvias separado de aguas negras</t>
  </si>
  <si>
    <t>Se hace monitoreo preventivo de fugas y goteo en las instalaciones hidráulicas.</t>
  </si>
  <si>
    <t>Se tiene registro del volumen de agua que se consume</t>
  </si>
  <si>
    <t>Se hacen revisiones técnicas periódicas de las instalaciones eléctricas y se tiene registro de esto.</t>
  </si>
  <si>
    <t>Se lleva registro del consumo de energía.</t>
  </si>
  <si>
    <t xml:space="preserve">Riesgos </t>
  </si>
  <si>
    <t>AspectosBio-físicos</t>
  </si>
  <si>
    <t>Se cuenta con una ruta identificable de evacuación en correcto funcionamiento para un caso de emergencia.</t>
  </si>
  <si>
    <t xml:space="preserve">Calidad y disponibilidad de agua </t>
  </si>
  <si>
    <t>Las instalaciones sanitarias cuentan con fluxómetro en correcto funcionamiento.</t>
  </si>
  <si>
    <t>Se fomenta la cultura de ahorro de agua en la comunidad educativa.</t>
  </si>
  <si>
    <t>Se fomenta la cultura de ahorro de energía en la comunidad educativa.</t>
  </si>
  <si>
    <t xml:space="preserve">Se formulan e implementan proyectos ambientales </t>
  </si>
  <si>
    <t>Hay coordinación entre las diferentes sedes, jornadas y áreas para ejecutar proyectos ambientales</t>
  </si>
  <si>
    <t>Hay coordinación entre el colegio y otras entidades para ejecutar proyectos ambientales.</t>
  </si>
  <si>
    <t>El colegio está ubicado zona aledaña a los cerros orientales.</t>
  </si>
  <si>
    <t>SECRETARÍA DE EDUCACIÓN DEL DISTRITO</t>
  </si>
  <si>
    <t>COLEGIO</t>
  </si>
  <si>
    <t>NÚMERO DE VERSIÓN:</t>
  </si>
  <si>
    <t>FECHA ULTIMA MODIFICACIÓN:</t>
  </si>
  <si>
    <t>FECHA DE REPORTE A LA OAP</t>
  </si>
  <si>
    <t>OFICINA ASESORA DE PLANEACIÓN  - SIG</t>
  </si>
  <si>
    <t>EVALUACIÓN</t>
  </si>
  <si>
    <t>OBSERVACIÓN</t>
  </si>
  <si>
    <t>Califique la contaminación auditiva al interior del colegio</t>
  </si>
  <si>
    <t>Evalue la calidad del aire (partículas, olores, otros)</t>
  </si>
  <si>
    <t>El colegio está ubicado cerca a un ecosistema hídrico (humedal, caño, río, entre otros)</t>
  </si>
  <si>
    <t>Se tienen identificada y divulgadas las estrategias para el ahorro de energía</t>
  </si>
  <si>
    <t>La ubicación del colegio corresponde a una zona industrial</t>
  </si>
  <si>
    <t xml:space="preserve">La iluminación en las aulas y oficinas es </t>
  </si>
  <si>
    <t>El nivel de  basuras, escombros, otros; al entorno del colegio es</t>
  </si>
  <si>
    <t>La separación de residuos sólidos al interior del colegio es</t>
  </si>
  <si>
    <t>El nivel de compromiso en el tema ambiental por parte de Directivos Docentes y  Docentes es</t>
  </si>
  <si>
    <t xml:space="preserve">El nivel de ejecución de proyectos ambientales es </t>
  </si>
  <si>
    <t>El nivel de compromiso en el tema ambiental por parte de los padres de familia, alumnos y comunidad en general.</t>
  </si>
  <si>
    <t>Nivel de esmog al entorno del colegio es</t>
  </si>
  <si>
    <t>La presencia de plagas y vectores por mal manejo de residuos es</t>
  </si>
  <si>
    <t xml:space="preserve">Se  implementan tecnologías de ahorro:  en electrodomésticos, bombillas, otros. </t>
  </si>
  <si>
    <t>Muy Buena</t>
  </si>
  <si>
    <t>Óptimo</t>
  </si>
  <si>
    <t>Alta</t>
  </si>
  <si>
    <t xml:space="preserve">Media </t>
  </si>
  <si>
    <t>Baja</t>
  </si>
  <si>
    <t xml:space="preserve">Si </t>
  </si>
  <si>
    <t>No</t>
  </si>
  <si>
    <t>Ocasionalmente</t>
  </si>
  <si>
    <t>PUNTAJE</t>
  </si>
  <si>
    <t xml:space="preserve">ESTADO </t>
  </si>
  <si>
    <t>FORMATO DIAGNÓSTICO AMBIENTAL COLEGIOS OFICIALES  -   VIGENCIA 2010</t>
  </si>
  <si>
    <t>Probabilidad de eventos como innudaciones, avalanchas Y/o deslizamientos</t>
  </si>
  <si>
    <t>Se tienen identificadas y divulgadas las estrategias para el ahorro del agua</t>
  </si>
  <si>
    <t>Se tiene vigente y en operación algún tipo de convenio para la entrega del material potencialmente reciclable.</t>
  </si>
  <si>
    <t>Existe un espacio destinado, identificado y cubierto para el almacenaje temporal de residuos sólidos</t>
  </si>
  <si>
    <t>Se cuenta con un plan de contigencia en caso para la atención de casos de emergencia como: accidente en laboratorio, envenenamiento, fracturas, otros.</t>
  </si>
  <si>
    <t>El personal de aseo hace parte de la gestión de residuos sólidos en el colegio (maneja diferentes bolsas para el material potencialmente reciclable y ordinario, separa residuos, otros)</t>
  </si>
  <si>
    <t xml:space="preserve">PARTE UNO : ESTADO AMBIENTAL DEL COLEGIO </t>
  </si>
  <si>
    <t>JORNADAS</t>
  </si>
  <si>
    <t>SEDES</t>
  </si>
  <si>
    <t>DIRECCIÓN</t>
  </si>
  <si>
    <t>TELÉFONO</t>
  </si>
  <si>
    <t>Muy buena: Todas las sedes tiene buena calidad de aire, libre de partículas, malos olores. Optimo: la mayoria de las sedes cuentan con buena calidad de aire. Deficiente: La calidad de aire en general es las sedes es mala, presenta partículas y malos olores.</t>
  </si>
  <si>
    <t>Alta: En general todas las sedes presentan niveles de ruido altos. Media: La mayoría de las sedes no tiene niveles de ruido altos. Bajo: No hay contaminación auditiva en las sedes del colegio.</t>
  </si>
  <si>
    <t>Muy buena: Todas las sedes tienen acceso a agua potable. Optimo: las sedes cuentan con disponibilidad de agua de buena calidad. Deficiente: Alguna de las sedes no tiene agua potable.</t>
  </si>
  <si>
    <t>Muy  buena: Todas las sedes son adecuadas y presentan estabilidad. Optimo: La mayoría de las sedes son de calidad y estables. Deficiente: Alguna de las sedes presenta inestabilidad y representa un riesgo.</t>
  </si>
  <si>
    <t xml:space="preserve">Si: Todas las sedes tienen sistema separado. No: algunas de las sedes no tiene el sistema separado. </t>
  </si>
  <si>
    <t>Muy buena: todas las sedes se encuentran bien ilumindas. Óptimo: la mayoría de las sedes estan bien iluminadas. Deficiente: Alguna de las sedes no cuenta con la iluminación adecuada afectando la comunidad educativa.</t>
  </si>
  <si>
    <t>Alta: en general todas las sedes presentan basuras y escombros a su alrededor. Media: la mayoría de las sedes presentan basuras y escombros. Baja: No hay basuras y escombros alrededor de las sedes del colegio.</t>
  </si>
  <si>
    <t>Alto: el esmog en las sedes es elavado afectando a la comunidad educativa. Medio: algunas sedes presentan niveles de esmog considerables. Bajo: en general las sedes no presentan niveles de esmog considerables.</t>
  </si>
  <si>
    <t>SI: Alguna de las sedes es aledaña a los cerros orientales.</t>
  </si>
  <si>
    <t>SI: Alguna de las sedes se encuentra cercada a un ecosistema hídrico</t>
  </si>
  <si>
    <t>La ubicación del colegio está ubicado en una zona industrial</t>
  </si>
  <si>
    <t>SI: alguna de las sedes se encuentra ubicada en zona industrial.</t>
  </si>
  <si>
    <t>SI: Todas las sedes tienen un plan de contigencia para la atención de desastres.</t>
  </si>
  <si>
    <t>SI: Todas las sedes tiene ruta identificable de evacuación</t>
  </si>
  <si>
    <t>Alta: alguna de las sedes tiene presencia de plagas y vectores por mal manejo de residuos, colocando en riesgo a la comunidad educativa. Media: Alguna de las sedes puede verse afectada por presencia de plagas o vectores. Baja: la posibilidad de presencia de plagas y/o vectores en las sedes es baja.</t>
  </si>
  <si>
    <t>Alta: Alguna de las sedes está ubicada en zona de riesgo inminente. Medio: Alguna de las sedes se encuentra en una zona de riesgo probable. Bajo: Ninguna de las sedes esta en riesgo.</t>
  </si>
  <si>
    <t>Si: Se hace monitoreo preventivo en todas las sedes. Ocasionalmente: El monitoreo preventivo no es periódico. No: no se hace monitoreo en ninguna sede.</t>
  </si>
  <si>
    <t xml:space="preserve">Si: Todas las sedes tienen en funcionamiento fluxòmetros </t>
  </si>
  <si>
    <t>Si: todas las sedes conocen el consumo de agua</t>
  </si>
  <si>
    <t>Si: Todas las sedes divulgan estrategias de ahorro de agua a la comunidad educativa. Ocasionalmente: Algunas sedes divulgan estrategias de ahorro. No: No se divulgan estrategias de ahorro.</t>
  </si>
  <si>
    <t xml:space="preserve">Si: En todas las sedes se implementan actividadades para el ahorro de agua. </t>
  </si>
  <si>
    <t>SI: se ejecutan actividades q fomenten cultura de ahorro de energìa en todas las sedes</t>
  </si>
  <si>
    <t>SI: se divulgan estrategias de ahorro de energìa en la comunidad educativa en cada sede. Ocasionalmente: En alguna de las sedes se fomente el ahorro de energìa. NO: No se fomentan estrategias de ahorro de energìa en ninguna sede.</t>
  </si>
  <si>
    <t>SI: Las sedes utilizan bombillas ahorradoras y/o otras tecnologìas de ahorro de energìa. Ocasionalmente: algunas sedes utilizan bombillas ahorradoras y/o otras tecnologìas. No: Ninguna de las sedes implementan tecnologías de ahorro de energía.</t>
  </si>
  <si>
    <t>Si Todas las sedes conocen su consumo de energía.</t>
  </si>
  <si>
    <t>Si: todas las sedes cuentan con baterias identificadas para la separación de residuos.</t>
  </si>
  <si>
    <t>Muy buena: todas las sedes participan activamente en la separación de residuos.  Óptimo: alguna de las sedes hace correcta separación de residuos. Bajo: Ninguna de las sedes separa residuos.</t>
  </si>
  <si>
    <t>Si: se conoce la caracterización y volumen de residuos que se genera. Ocasionalmente: Algunas sedes conoce el volumen y caracterización de sus residuos. NO: ninguna sede conoce los residuos que genera.</t>
  </si>
  <si>
    <t>SI: el colegio tienen convenio para la entrega de material potencialmente reciclable</t>
  </si>
  <si>
    <t>SI: todas las sedes tienen identificado y cubierto el espacio de almacenamiento temporal de residuos.</t>
  </si>
  <si>
    <t>Si: el personal de aseo maneja diferentes bolsas para el material y hace parte de la gestión de residuos.</t>
  </si>
  <si>
    <t>Muy bueno: Los directivos docentes participan, implementan y apoyan la gestión ambiental en el colegio. Óptimo: los directivos docentes conocen la gestión ambiental del colegio. Deficiente: Los directivos desconocen la gestión ambiental del colegio.</t>
  </si>
  <si>
    <t>SI: todas las sedes tienen en operación algún proyecto ambiental. Ocasionalmente: Algunas de las sedes tienen y ejecutan proyectos ambientales. No: Ninguna sede ejecuta proyectos ambientales.</t>
  </si>
  <si>
    <t>Muy bueno: La comunidad educativa participa activamente en la gestión ambiental. Optimo: La comunidad educativa conoce la gestión ambiental. Deficiente: La comunidad educativa desconoce la gestión ambiental.</t>
  </si>
  <si>
    <t>Muy bueno: los proyectos se ejecutan en su totalidad y se cuenta con los recursos necesarios. Optimo: en ocasiones se ejecutan totalmente los proyectos. Deficiente: Los proyecto no se han podido ejecutar.</t>
  </si>
  <si>
    <t>Si: las sedes articulan sus proyectos ambientales. Ocasionalmente: Los proyectos ambientales se articulan ocasionalmente. No: No se articulan proyectos ambientales.</t>
  </si>
  <si>
    <t>Si: El colegio articula actividades con otras entidades. Ocasionalmente: Algunas veces el colegio ha participado en actividades ambientales con otras entidades. No: el colegio no ha participado en proyectos ambientales con otras entidades.</t>
  </si>
  <si>
    <t>PARÁMETRO</t>
  </si>
  <si>
    <t>DILIGENCIADO POR</t>
  </si>
  <si>
    <t>ENTREGADO A (NOMBRE DEL ASESOR SIG)</t>
  </si>
  <si>
    <t>DANE 11</t>
  </si>
  <si>
    <t>DANE 12</t>
  </si>
  <si>
    <t>La presencia de Plagas y vectores es baja  por el mismo orden y manejo de residuosa sólidos que se realizan al interior de la institución.</t>
  </si>
  <si>
    <t>alguna instancias de la institución conoce el volumen y caracterización de algunos residuos producidos.</t>
  </si>
  <si>
    <t>Los directivos Docente participan, implementan lagestión ambiental en el colegio.</t>
  </si>
  <si>
    <t>El colegio articula actividades con otras entidades como la SED, la secretaria de medio ambiente, las univrsidades, el jardín Botánico, otros colegios, etc.</t>
  </si>
  <si>
    <t>LICEO FEMENINO MERCEDES NARIÑO</t>
  </si>
  <si>
    <t>IRMA AGUJA</t>
  </si>
  <si>
    <t>AVENIDA CARACAS Nº 23 - 24 SUR</t>
  </si>
  <si>
    <t>TRES</t>
  </si>
  <si>
    <t>UNICA</t>
  </si>
  <si>
    <t>CONSUELO VELASQUEZ</t>
  </si>
  <si>
    <t>3666558 / 57</t>
  </si>
  <si>
    <t>La planta fisica en su mayoría cuenta con buena calidad de aire a pesar del smog producido por los carros de las dos avenidas coliondantes: caracas y primero de mayo.</t>
  </si>
  <si>
    <t>Se presentan nivekles altos de ruido producidos especialmente por las estudiantes que no sben dialogar sin gritar.</t>
  </si>
  <si>
    <t>Toda la institución tiene acceso de agua potable</t>
  </si>
  <si>
    <t>La mayoia de las edificaciones son de calidad y estables</t>
  </si>
  <si>
    <t>Es separado el de lluvias y alcantarillado</t>
  </si>
  <si>
    <t>La mayoría de lugares de la institución está bien iluminada aunque cuenta con lugares de poca debido a la antigüedad de la construcción y la potencia  no es la mejor en luz</t>
  </si>
  <si>
    <t>La presencia de basuras alrededor del colegio es poca, no hay de escombros, si embargo en el colegio si hay bastante produción de éstas.</t>
  </si>
  <si>
    <t>Debido principalmente al producido por los autos que pasan  por  las dos avenidas aledañas como son la caracas y la primero de mayo.</t>
  </si>
  <si>
    <t>Por la ubicación en la localidad 18</t>
  </si>
  <si>
    <t>Se encuentra en medio de los ríos Fucha y Tunjuelo</t>
  </si>
  <si>
    <t>No hay una zonz industrial cercana</t>
  </si>
  <si>
    <t>Se tiene un plan para atención de desastres  y accidentes minimos en la institución.</t>
  </si>
  <si>
    <t>Toda la Institución presenta una ruta identificable de evacuación</t>
  </si>
  <si>
    <t>Se hace monitoreo preventivo en  los diferentes lugares de la institución.</t>
  </si>
  <si>
    <t>Se tiene el registro del consumo de agua</t>
  </si>
  <si>
    <t>En algunos momentos se trabajan estrategias de ahorro pero aún no como norma generalaunque en algunos spacios de la Institución se puede inundar en un agucero fuerte por las condiciones de desague que son muy antiguas.</t>
  </si>
  <si>
    <t>Pero a la fecha se iniciará en el año la campaña de ahorro</t>
  </si>
  <si>
    <t>Se hace revisiónperiódica en la institución de las instalaciones electricas con su registro.</t>
  </si>
  <si>
    <t>En poco nivel pero si se está incrementandoactividades que conlleven al ahorro.</t>
  </si>
  <si>
    <t>Se utilizan estrategias que conllevan al ahorro de energía</t>
  </si>
  <si>
    <t>Se utilizan algunas tecnologías de ahorro y utilización en algunos espacios de bombillos ahorradores</t>
  </si>
  <si>
    <t>Se conoce el consumo, pero no se le realiza seguimiento a la fecha.</t>
  </si>
  <si>
    <t>Falta  organizar mayor cantidad de canecas, debido alo grande del espacio físico de la Institución.</t>
  </si>
  <si>
    <t>La mayoría de integrantes de  la comunidad educativa hace correctamente separación de residuos.</t>
  </si>
  <si>
    <t>Alguna instancias de la institución conoce el volumen y caracterización de algunos residuos producidos.</t>
  </si>
  <si>
    <t>No tiene convenio con ninguna institución o grupo, ocacionalmente vende algo de material reutilizable con fines de sostenibilidad del proyecto ambiental. (se hace en poca cantidad).</t>
  </si>
  <si>
    <t>Se tiene una caseta destina al almacenamiento temporal de residuos, es cubierta  y cerada.</t>
  </si>
  <si>
    <t>No maneja toralmente bolsas de diferentes colores para la separación de residuos, no paticipa todabia en el proceso de manejo de residuos.</t>
  </si>
  <si>
    <t>La institución cuenta con un Proyecto  Ambiental cosolidado con diferentes líneas de acción.</t>
  </si>
  <si>
    <t>La comunidad educativa conoce la gestión ambiental pero falta aún mayor compromiso.</t>
  </si>
  <si>
    <t>En ocasiones se ejecutan totalmente los proyectos y se cuenta en ocasiones con recursos.</t>
  </si>
  <si>
    <t>En algunas actividades se desarrolla conjuntamente entre las dos y otres jornadas de la institución a veces por separado pero se realiza.</t>
  </si>
</sst>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 #,##0.00_);_([$€]* \(#,##0.00\);_([$€]* &quot;-&quot;??_);_(@_)"/>
  </numFmts>
  <fonts count="42">
    <font>
      <sz val="11"/>
      <color theme="1"/>
      <name val="Calibri"/>
      <family val="2"/>
    </font>
    <font>
      <sz val="11"/>
      <color indexed="8"/>
      <name val="Calibri"/>
      <family val="2"/>
    </font>
    <font>
      <b/>
      <sz val="9"/>
      <color indexed="8"/>
      <name val="Arial"/>
      <family val="2"/>
    </font>
    <font>
      <sz val="9"/>
      <color indexed="8"/>
      <name val="Arial"/>
      <family val="2"/>
    </font>
    <font>
      <sz val="11"/>
      <color indexed="9"/>
      <name val="Calibri"/>
      <family val="2"/>
    </font>
    <font>
      <b/>
      <sz val="14"/>
      <color indexed="8"/>
      <name val="Calibri"/>
      <family val="2"/>
    </font>
    <font>
      <sz val="8"/>
      <name val="Calibri"/>
      <family val="2"/>
    </font>
    <font>
      <sz val="10"/>
      <name val="Arial"/>
      <family val="2"/>
    </font>
    <font>
      <sz val="9"/>
      <color indexed="10"/>
      <name val="Arial"/>
      <family val="2"/>
    </font>
    <font>
      <sz val="9"/>
      <color indexed="9"/>
      <name val="Arial"/>
      <family val="2"/>
    </font>
    <font>
      <sz val="10"/>
      <color indexed="8"/>
      <name val="Calibri"/>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3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180" fontId="7" fillId="0" borderId="0" applyFont="0" applyFill="0" applyBorder="0" applyAlignment="0" applyProtection="0"/>
    <xf numFmtId="0" fontId="33"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32" borderId="4" applyNumberFormat="0" applyFont="0" applyAlignment="0" applyProtection="0"/>
    <xf numFmtId="9" fontId="1"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53">
    <xf numFmtId="0" fontId="0" fillId="0" borderId="0" xfId="0" applyFont="1" applyAlignment="1">
      <alignment/>
    </xf>
    <xf numFmtId="0" fontId="3" fillId="33" borderId="0" xfId="0" applyFont="1" applyFill="1" applyAlignment="1">
      <alignment/>
    </xf>
    <xf numFmtId="0" fontId="0" fillId="33" borderId="10" xfId="0" applyFill="1" applyBorder="1" applyAlignment="1">
      <alignment wrapText="1"/>
    </xf>
    <xf numFmtId="0" fontId="3" fillId="33" borderId="0" xfId="0" applyFont="1" applyFill="1" applyAlignment="1">
      <alignment vertical="center"/>
    </xf>
    <xf numFmtId="0" fontId="5" fillId="34" borderId="0" xfId="0" applyFont="1" applyFill="1" applyBorder="1" applyAlignment="1">
      <alignment horizontal="center" wrapText="1"/>
    </xf>
    <xf numFmtId="0" fontId="0" fillId="35" borderId="10" xfId="0" applyFill="1" applyBorder="1" applyAlignment="1">
      <alignment wrapText="1"/>
    </xf>
    <xf numFmtId="0" fontId="3" fillId="33" borderId="10" xfId="0" applyFont="1" applyFill="1" applyBorder="1" applyAlignment="1">
      <alignment/>
    </xf>
    <xf numFmtId="0" fontId="5" fillId="34" borderId="0" xfId="0" applyFont="1" applyFill="1" applyBorder="1" applyAlignment="1">
      <alignment horizontal="center" vertical="center" wrapText="1"/>
    </xf>
    <xf numFmtId="0" fontId="0" fillId="35" borderId="10" xfId="0" applyFill="1" applyBorder="1" applyAlignment="1">
      <alignment horizontal="center" vertical="center" wrapText="1"/>
    </xf>
    <xf numFmtId="0" fontId="3" fillId="33" borderId="0" xfId="0" applyFont="1" applyFill="1" applyAlignment="1">
      <alignment horizontal="center" vertical="center"/>
    </xf>
    <xf numFmtId="0" fontId="3" fillId="33" borderId="10" xfId="0" applyFont="1" applyFill="1" applyBorder="1" applyAlignment="1">
      <alignment horizontal="center" vertical="center"/>
    </xf>
    <xf numFmtId="0" fontId="0" fillId="33" borderId="10" xfId="0" applyFill="1" applyBorder="1" applyAlignment="1">
      <alignment vertical="center" wrapText="1"/>
    </xf>
    <xf numFmtId="0" fontId="3" fillId="33" borderId="10" xfId="0" applyFont="1" applyFill="1" applyBorder="1" applyAlignment="1">
      <alignment horizontal="justify" vertical="center" wrapText="1"/>
    </xf>
    <xf numFmtId="0" fontId="3" fillId="36" borderId="10" xfId="0" applyFont="1" applyFill="1" applyBorder="1" applyAlignment="1">
      <alignment horizontal="justify" vertical="center" wrapText="1"/>
    </xf>
    <xf numFmtId="0" fontId="3" fillId="36" borderId="10" xfId="0" applyFont="1" applyFill="1" applyBorder="1" applyAlignment="1">
      <alignment horizontal="center" vertical="center"/>
    </xf>
    <xf numFmtId="0" fontId="3" fillId="36" borderId="10" xfId="0" applyFont="1" applyFill="1" applyBorder="1" applyAlignment="1">
      <alignment/>
    </xf>
    <xf numFmtId="0" fontId="3" fillId="36" borderId="10" xfId="0" applyFont="1" applyFill="1" applyBorder="1" applyAlignment="1">
      <alignment vertical="center"/>
    </xf>
    <xf numFmtId="0" fontId="3" fillId="35" borderId="10" xfId="0" applyFont="1" applyFill="1" applyBorder="1" applyAlignment="1">
      <alignment horizontal="justify" vertical="center" wrapText="1"/>
    </xf>
    <xf numFmtId="0" fontId="3" fillId="35" borderId="10" xfId="0" applyFont="1" applyFill="1" applyBorder="1" applyAlignment="1">
      <alignment horizontal="center" vertical="center"/>
    </xf>
    <xf numFmtId="0" fontId="3" fillId="35" borderId="10" xfId="0" applyFont="1" applyFill="1" applyBorder="1" applyAlignment="1">
      <alignment/>
    </xf>
    <xf numFmtId="0" fontId="3" fillId="35" borderId="10" xfId="0" applyFont="1" applyFill="1" applyBorder="1" applyAlignment="1">
      <alignment vertical="center"/>
    </xf>
    <xf numFmtId="0" fontId="4" fillId="33" borderId="0" xfId="0" applyFont="1" applyFill="1" applyAlignment="1">
      <alignment/>
    </xf>
    <xf numFmtId="9" fontId="4" fillId="33" borderId="0" xfId="70" applyNumberFormat="1" applyFont="1" applyFill="1" applyAlignment="1">
      <alignment horizontal="center" vertical="center"/>
    </xf>
    <xf numFmtId="9" fontId="4" fillId="33" borderId="0" xfId="70" applyFont="1" applyFill="1" applyAlignment="1">
      <alignment/>
    </xf>
    <xf numFmtId="0" fontId="4" fillId="33" borderId="0" xfId="0" applyFont="1" applyFill="1" applyAlignment="1">
      <alignment wrapText="1"/>
    </xf>
    <xf numFmtId="0" fontId="8" fillId="33" borderId="0" xfId="0" applyFont="1" applyFill="1" applyAlignment="1">
      <alignment/>
    </xf>
    <xf numFmtId="0" fontId="9" fillId="33" borderId="0" xfId="0" applyFont="1" applyFill="1" applyAlignment="1">
      <alignment/>
    </xf>
    <xf numFmtId="0" fontId="9" fillId="33" borderId="0" xfId="0" applyFont="1" applyFill="1" applyBorder="1" applyAlignment="1">
      <alignment horizontal="center"/>
    </xf>
    <xf numFmtId="0" fontId="9" fillId="33" borderId="0" xfId="0" applyFont="1" applyFill="1" applyBorder="1" applyAlignment="1">
      <alignment vertical="center"/>
    </xf>
    <xf numFmtId="0" fontId="3" fillId="33" borderId="10" xfId="0" applyFont="1" applyFill="1" applyBorder="1" applyAlignment="1">
      <alignment horizontal="justify" vertical="center" wrapText="1"/>
    </xf>
    <xf numFmtId="0" fontId="3" fillId="36" borderId="10" xfId="0" applyFont="1" applyFill="1" applyBorder="1" applyAlignment="1">
      <alignment horizontal="justify" vertical="center" wrapText="1"/>
    </xf>
    <xf numFmtId="0" fontId="0" fillId="33" borderId="11" xfId="0" applyFill="1" applyBorder="1" applyAlignment="1">
      <alignment wrapText="1"/>
    </xf>
    <xf numFmtId="0" fontId="0" fillId="0" borderId="0" xfId="0" applyAlignment="1">
      <alignment horizontal="justify" wrapText="1"/>
    </xf>
    <xf numFmtId="0" fontId="0" fillId="0" borderId="10" xfId="0" applyBorder="1" applyAlignment="1">
      <alignment horizontal="justify" wrapText="1"/>
    </xf>
    <xf numFmtId="0" fontId="2" fillId="33" borderId="10" xfId="0" applyFont="1" applyFill="1" applyBorder="1" applyAlignment="1">
      <alignment horizontal="center" vertical="center" wrapText="1"/>
    </xf>
    <xf numFmtId="0" fontId="9" fillId="33" borderId="0" xfId="0" applyFont="1" applyFill="1" applyBorder="1" applyAlignment="1">
      <alignment horizontal="center" vertical="center"/>
    </xf>
    <xf numFmtId="0" fontId="2" fillId="36" borderId="10" xfId="0" applyFont="1" applyFill="1" applyBorder="1" applyAlignment="1">
      <alignment horizontal="center" vertical="center"/>
    </xf>
    <xf numFmtId="0" fontId="9" fillId="33" borderId="0" xfId="0" applyFont="1" applyFill="1" applyBorder="1" applyAlignment="1">
      <alignment horizontal="center"/>
    </xf>
    <xf numFmtId="0" fontId="2" fillId="33" borderId="0" xfId="0" applyFont="1" applyFill="1" applyAlignment="1">
      <alignment horizontal="center" vertical="center"/>
    </xf>
    <xf numFmtId="0" fontId="2" fillId="36" borderId="10" xfId="0" applyFont="1" applyFill="1" applyBorder="1" applyAlignment="1">
      <alignment horizontal="center" vertical="center" wrapText="1"/>
    </xf>
    <xf numFmtId="0" fontId="2" fillId="36" borderId="12" xfId="0" applyFont="1" applyFill="1" applyBorder="1" applyAlignment="1">
      <alignment horizontal="center" vertical="center" wrapText="1"/>
    </xf>
    <xf numFmtId="0" fontId="2" fillId="36" borderId="13" xfId="0" applyFont="1" applyFill="1" applyBorder="1" applyAlignment="1">
      <alignment horizontal="center" vertical="center" wrapText="1"/>
    </xf>
    <xf numFmtId="0" fontId="2" fillId="36" borderId="14"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0" xfId="0" applyFont="1" applyFill="1" applyBorder="1" applyAlignment="1">
      <alignment horizontal="center" wrapText="1"/>
    </xf>
    <xf numFmtId="0" fontId="2" fillId="35" borderId="10" xfId="0" applyFont="1" applyFill="1" applyBorder="1" applyAlignment="1">
      <alignment horizontal="center" vertical="center" wrapText="1"/>
    </xf>
    <xf numFmtId="0" fontId="2" fillId="34" borderId="15"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7" xfId="0" applyFont="1" applyFill="1" applyBorder="1" applyAlignment="1">
      <alignment horizontal="center" vertical="center"/>
    </xf>
    <xf numFmtId="0" fontId="2" fillId="35"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Millares 5" xfId="50"/>
    <cellStyle name="Millares 6" xfId="51"/>
    <cellStyle name="Currency" xfId="52"/>
    <cellStyle name="Currency [0]" xfId="53"/>
    <cellStyle name="Neutral" xfId="54"/>
    <cellStyle name="Normal 10" xfId="55"/>
    <cellStyle name="Normal 12 2" xfId="56"/>
    <cellStyle name="Normal 2" xfId="57"/>
    <cellStyle name="Normal 2 2" xfId="58"/>
    <cellStyle name="Normal 2 3" xfId="59"/>
    <cellStyle name="Normal 2 4" xfId="60"/>
    <cellStyle name="Normal 2 5" xfId="61"/>
    <cellStyle name="Normal 2 6" xfId="62"/>
    <cellStyle name="Normal 4" xfId="63"/>
    <cellStyle name="Normal 5" xfId="64"/>
    <cellStyle name="Normal 6" xfId="65"/>
    <cellStyle name="Normal 7" xfId="66"/>
    <cellStyle name="Normal 7 2" xfId="67"/>
    <cellStyle name="Normal 8" xfId="68"/>
    <cellStyle name="Notas" xfId="69"/>
    <cellStyle name="Percent" xfId="70"/>
    <cellStyle name="Salida" xfId="71"/>
    <cellStyle name="Texto de advertencia" xfId="72"/>
    <cellStyle name="Texto explicativo" xfId="73"/>
    <cellStyle name="Título" xfId="74"/>
    <cellStyle name="Título 1" xfId="75"/>
    <cellStyle name="Título 2" xfId="76"/>
    <cellStyle name="Título 3" xfId="77"/>
    <cellStyle name="Total"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3125"/>
          <c:w val="0.99525"/>
          <c:h val="0.96975"/>
        </c:manualLayout>
      </c:layout>
      <c:barChart>
        <c:barDir val="bar"/>
        <c:grouping val="clustered"/>
        <c:varyColors val="0"/>
        <c:ser>
          <c:idx val="0"/>
          <c:order val="0"/>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'FORMATO DIANGÒSTICO'!$B$94:$B$99</c:f>
              <c:strCache/>
            </c:strRef>
          </c:cat>
          <c:val>
            <c:numRef>
              <c:f>'FORMATO DIANGÒSTICO'!$C$94:$C$99</c:f>
              <c:numCache/>
            </c:numRef>
          </c:val>
        </c:ser>
        <c:ser>
          <c:idx val="1"/>
          <c:order val="1"/>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'FORMATO DIANGÒSTICO'!$B$94:$B$99</c:f>
              <c:strCache/>
            </c:strRef>
          </c:cat>
          <c:val>
            <c:numRef>
              <c:f>'FORMATO DIANGÒSTICO'!$D$94:$D$99</c:f>
              <c:numCache/>
            </c:numRef>
          </c:val>
        </c:ser>
        <c:axId val="45838612"/>
        <c:axId val="9894325"/>
      </c:barChart>
      <c:catAx>
        <c:axId val="45838612"/>
        <c:scaling>
          <c:orientation val="minMax"/>
        </c:scaling>
        <c:axPos val="l"/>
        <c:delete val="0"/>
        <c:numFmt formatCode="General" sourceLinked="1"/>
        <c:majorTickMark val="out"/>
        <c:minorTickMark val="none"/>
        <c:tickLblPos val="nextTo"/>
        <c:spPr>
          <a:ln w="3175">
            <a:solidFill>
              <a:srgbClr val="808080"/>
            </a:solidFill>
          </a:ln>
        </c:spPr>
        <c:crossAx val="9894325"/>
        <c:crosses val="autoZero"/>
        <c:auto val="1"/>
        <c:lblOffset val="100"/>
        <c:tickLblSkip val="1"/>
        <c:noMultiLvlLbl val="0"/>
      </c:catAx>
      <c:valAx>
        <c:axId val="9894325"/>
        <c:scaling>
          <c:orientation val="minMax"/>
          <c:max val="1"/>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83861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0</xdr:row>
      <xdr:rowOff>209550</xdr:rowOff>
    </xdr:from>
    <xdr:to>
      <xdr:col>1</xdr:col>
      <xdr:colOff>885825</xdr:colOff>
      <xdr:row>0</xdr:row>
      <xdr:rowOff>209550</xdr:rowOff>
    </xdr:to>
    <xdr:pic>
      <xdr:nvPicPr>
        <xdr:cNvPr id="1" name="Picture 1"/>
        <xdr:cNvPicPr preferRelativeResize="1">
          <a:picLocks noChangeAspect="1"/>
        </xdr:cNvPicPr>
      </xdr:nvPicPr>
      <xdr:blipFill>
        <a:blip r:embed="rId1"/>
        <a:srcRect l="38558" r="39279"/>
        <a:stretch>
          <a:fillRect/>
        </a:stretch>
      </xdr:blipFill>
      <xdr:spPr>
        <a:xfrm>
          <a:off x="1219200" y="209550"/>
          <a:ext cx="428625" cy="0"/>
        </a:xfrm>
        <a:prstGeom prst="rect">
          <a:avLst/>
        </a:prstGeom>
        <a:noFill/>
        <a:ln w="9525" cmpd="sng">
          <a:noFill/>
        </a:ln>
      </xdr:spPr>
    </xdr:pic>
    <xdr:clientData/>
  </xdr:twoCellAnchor>
  <xdr:twoCellAnchor>
    <xdr:from>
      <xdr:col>1</xdr:col>
      <xdr:colOff>419100</xdr:colOff>
      <xdr:row>57</xdr:row>
      <xdr:rowOff>123825</xdr:rowOff>
    </xdr:from>
    <xdr:to>
      <xdr:col>4</xdr:col>
      <xdr:colOff>466725</xdr:colOff>
      <xdr:row>71</xdr:row>
      <xdr:rowOff>152400</xdr:rowOff>
    </xdr:to>
    <xdr:graphicFrame>
      <xdr:nvGraphicFramePr>
        <xdr:cNvPr id="2" name="3 Gráfico"/>
        <xdr:cNvGraphicFramePr/>
      </xdr:nvGraphicFramePr>
      <xdr:xfrm>
        <a:off x="1181100" y="14916150"/>
        <a:ext cx="6343650" cy="27813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secretariadeambiente.gov.co/Documents%20and%20Settings\DELL\Mis%20documentos\JAVIER\Documentos%20PIGA\Documentos%20entregados%20SDA\Agosto%202008\Registro%20Informaci&#243;n%20Parque%20Automotor%20y%20Sed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Diesel"/>
      <sheetName val="Gasolina"/>
      <sheetName val="Sedes"/>
    </sheetNames>
    <sheetDataSet>
      <sheetData sheetId="0">
        <row r="3">
          <cell r="E3" t="str">
            <v>Automovil</v>
          </cell>
          <cell r="H3" t="str">
            <v>OFICIAL</v>
          </cell>
          <cell r="K3" t="str">
            <v>AUDI</v>
          </cell>
        </row>
        <row r="4">
          <cell r="E4" t="str">
            <v>Bus </v>
          </cell>
          <cell r="H4" t="str">
            <v>PARTICULAR</v>
          </cell>
          <cell r="K4" t="str">
            <v>ASIA MOTORS</v>
          </cell>
        </row>
        <row r="5">
          <cell r="E5" t="str">
            <v>Buseta</v>
          </cell>
          <cell r="H5" t="str">
            <v>PUBLICO</v>
          </cell>
          <cell r="K5" t="str">
            <v>BEIJING</v>
          </cell>
        </row>
        <row r="6">
          <cell r="E6" t="str">
            <v>Camión</v>
          </cell>
          <cell r="H6" t="str">
            <v>Otro, cual?</v>
          </cell>
          <cell r="K6" t="str">
            <v>B M W</v>
          </cell>
        </row>
        <row r="7">
          <cell r="E7" t="str">
            <v>Camioneta</v>
          </cell>
          <cell r="K7" t="str">
            <v>BENTLEY</v>
          </cell>
        </row>
        <row r="8">
          <cell r="E8" t="str">
            <v>Campero</v>
          </cell>
          <cell r="K8" t="str">
            <v>BUICK</v>
          </cell>
        </row>
        <row r="9">
          <cell r="E9" t="str">
            <v>Doble Troque</v>
          </cell>
          <cell r="K9" t="str">
            <v>CADILLAC</v>
          </cell>
        </row>
        <row r="10">
          <cell r="E10" t="str">
            <v>Microbus</v>
          </cell>
          <cell r="K10" t="str">
            <v>CHANA</v>
          </cell>
        </row>
        <row r="11">
          <cell r="E11" t="str">
            <v>Minibus</v>
          </cell>
          <cell r="K11" t="str">
            <v>CHEROCKE</v>
          </cell>
        </row>
        <row r="12">
          <cell r="E12" t="str">
            <v>Minivan</v>
          </cell>
          <cell r="K12" t="str">
            <v>COMANDO</v>
          </cell>
        </row>
        <row r="13">
          <cell r="E13" t="str">
            <v>Tractocamión</v>
          </cell>
          <cell r="K13" t="str">
            <v>CATERPILLAR</v>
          </cell>
        </row>
        <row r="14">
          <cell r="E14" t="str">
            <v>Camioneta estacas</v>
          </cell>
          <cell r="K14" t="str">
            <v>CHEVROLET</v>
          </cell>
        </row>
        <row r="15">
          <cell r="E15" t="str">
            <v>Camioneta Furgon</v>
          </cell>
          <cell r="K15" t="str">
            <v>CITROEN</v>
          </cell>
        </row>
        <row r="16">
          <cell r="E16" t="str">
            <v>Camioneta Pick up</v>
          </cell>
          <cell r="K16" t="str">
            <v>CARPATI</v>
          </cell>
        </row>
        <row r="17">
          <cell r="E17" t="str">
            <v>Camioneta 4 x 4</v>
          </cell>
          <cell r="K17" t="str">
            <v>CHRYSLER</v>
          </cell>
        </row>
        <row r="18">
          <cell r="E18" t="str">
            <v>Otro, cual?</v>
          </cell>
          <cell r="K18" t="str">
            <v>DACIA</v>
          </cell>
        </row>
        <row r="19">
          <cell r="K19" t="str">
            <v>DAIHATSU</v>
          </cell>
        </row>
        <row r="20">
          <cell r="K20" t="str">
            <v>DINA</v>
          </cell>
        </row>
        <row r="21">
          <cell r="K21" t="str">
            <v>DODGE</v>
          </cell>
        </row>
        <row r="22">
          <cell r="K22" t="str">
            <v>DAEWOO</v>
          </cell>
        </row>
        <row r="23">
          <cell r="K23" t="str">
            <v>FARGO</v>
          </cell>
        </row>
        <row r="24">
          <cell r="K24" t="str">
            <v>FIAT</v>
          </cell>
        </row>
        <row r="25">
          <cell r="K25" t="str">
            <v>FORD</v>
          </cell>
        </row>
        <row r="26">
          <cell r="K26" t="str">
            <v>GMC</v>
          </cell>
        </row>
        <row r="27">
          <cell r="D27" t="str">
            <v>Cummins</v>
          </cell>
          <cell r="F27" t="str">
            <v>NPR</v>
          </cell>
          <cell r="K27" t="str">
            <v>HINO</v>
          </cell>
        </row>
        <row r="28">
          <cell r="A28" t="str">
            <v>1.000 cc a 2.000 cc</v>
          </cell>
          <cell r="D28" t="str">
            <v>Isuzu</v>
          </cell>
          <cell r="F28" t="str">
            <v>NKR</v>
          </cell>
          <cell r="K28" t="str">
            <v>HONDA</v>
          </cell>
        </row>
        <row r="29">
          <cell r="A29" t="str">
            <v>2.001 cc a 4.000 cc</v>
          </cell>
          <cell r="D29" t="str">
            <v>DT50</v>
          </cell>
          <cell r="F29" t="str">
            <v>Kodiac</v>
          </cell>
          <cell r="K29" t="str">
            <v>HYUNDAI</v>
          </cell>
        </row>
        <row r="30">
          <cell r="A30" t="str">
            <v>4.001 cc  a 6000 cc</v>
          </cell>
          <cell r="D30" t="str">
            <v>Caterpillar</v>
          </cell>
          <cell r="F30" t="str">
            <v>Brigadier</v>
          </cell>
          <cell r="K30" t="str">
            <v>INTERNACIONAL</v>
          </cell>
        </row>
        <row r="31">
          <cell r="A31" t="str">
            <v>Mayor a 6000 cc</v>
          </cell>
          <cell r="D31" t="str">
            <v>Iveco</v>
          </cell>
          <cell r="F31" t="str">
            <v>Otro, cual?</v>
          </cell>
          <cell r="K31" t="str">
            <v>IVECO</v>
          </cell>
        </row>
        <row r="32">
          <cell r="A32" t="str">
            <v>Otro, cual?</v>
          </cell>
          <cell r="D32" t="str">
            <v>Mercedes Benz</v>
          </cell>
          <cell r="K32" t="str">
            <v>ISUZU</v>
          </cell>
        </row>
        <row r="33">
          <cell r="D33" t="str">
            <v>Otro, cual?</v>
          </cell>
          <cell r="K33" t="str">
            <v>JAGUAR</v>
          </cell>
        </row>
        <row r="34">
          <cell r="K34" t="str">
            <v>JHON DEERE</v>
          </cell>
        </row>
        <row r="35">
          <cell r="K35" t="str">
            <v>JEEP</v>
          </cell>
        </row>
        <row r="36">
          <cell r="K36" t="str">
            <v>HAFEI</v>
          </cell>
        </row>
        <row r="37">
          <cell r="K37" t="str">
            <v>KIA</v>
          </cell>
        </row>
        <row r="38">
          <cell r="K38" t="str">
            <v>LANCIA</v>
          </cell>
        </row>
        <row r="39">
          <cell r="A39" t="str">
            <v>Centralizada</v>
          </cell>
          <cell r="K39" t="str">
            <v>LADA</v>
          </cell>
        </row>
        <row r="40">
          <cell r="A40" t="str">
            <v>Descentralizada</v>
          </cell>
          <cell r="K40" t="str">
            <v>LAND ROVER</v>
          </cell>
        </row>
        <row r="41">
          <cell r="A41" t="str">
            <v>Mixta</v>
          </cell>
          <cell r="K41" t="str">
            <v>LEXUS</v>
          </cell>
        </row>
        <row r="42">
          <cell r="K42" t="str">
            <v>MAN</v>
          </cell>
        </row>
        <row r="43">
          <cell r="K43" t="str">
            <v>MERCEDES BENZ</v>
          </cell>
        </row>
        <row r="44">
          <cell r="K44" t="str">
            <v>MACK</v>
          </cell>
        </row>
        <row r="45">
          <cell r="K45" t="str">
            <v>MAZDA</v>
          </cell>
        </row>
        <row r="46">
          <cell r="K46" t="str">
            <v>MERCUR</v>
          </cell>
        </row>
        <row r="47">
          <cell r="K47" t="str">
            <v>MITSUBISHI</v>
          </cell>
        </row>
        <row r="48">
          <cell r="K48" t="str">
            <v>NISSAN</v>
          </cell>
        </row>
        <row r="49">
          <cell r="K49" t="str">
            <v>NON PLUS ULTRA</v>
          </cell>
        </row>
        <row r="50">
          <cell r="K50" t="str">
            <v>PEUGEOT</v>
          </cell>
        </row>
        <row r="51">
          <cell r="K51" t="str">
            <v>PLYMOUTH</v>
          </cell>
        </row>
        <row r="52">
          <cell r="K52" t="str">
            <v>PONTIAC</v>
          </cell>
        </row>
        <row r="53">
          <cell r="K53" t="str">
            <v>RENAULT</v>
          </cell>
        </row>
        <row r="54">
          <cell r="K54" t="str">
            <v>ROVER</v>
          </cell>
        </row>
        <row r="55">
          <cell r="K55" t="str">
            <v>SCANIA</v>
          </cell>
        </row>
        <row r="56">
          <cell r="K56" t="str">
            <v>SEAT</v>
          </cell>
        </row>
        <row r="57">
          <cell r="K57" t="str">
            <v>SKODA</v>
          </cell>
        </row>
        <row r="58">
          <cell r="K58" t="str">
            <v>SUBARU</v>
          </cell>
        </row>
        <row r="59">
          <cell r="K59" t="str">
            <v>SSANG YONG</v>
          </cell>
        </row>
        <row r="60">
          <cell r="K60" t="str">
            <v>SUZUKI</v>
          </cell>
        </row>
        <row r="61">
          <cell r="K61" t="str">
            <v>TOYOTA</v>
          </cell>
        </row>
        <row r="62">
          <cell r="K62" t="str">
            <v>UAZ</v>
          </cell>
        </row>
        <row r="63">
          <cell r="K63" t="str">
            <v>VOLVO</v>
          </cell>
        </row>
        <row r="64">
          <cell r="K64" t="str">
            <v>VOLKSWAGEN</v>
          </cell>
        </row>
        <row r="65">
          <cell r="K65" t="str">
            <v>WILLYS</v>
          </cell>
        </row>
        <row r="66">
          <cell r="K66" t="str">
            <v>ZASTAWA</v>
          </cell>
        </row>
        <row r="67">
          <cell r="K67" t="str">
            <v>OTRO, CUAL?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H99"/>
  <sheetViews>
    <sheetView tabSelected="1" zoomScalePageLayoutView="0" workbookViewId="0" topLeftCell="C4">
      <selection activeCell="E55" sqref="E55"/>
    </sheetView>
  </sheetViews>
  <sheetFormatPr defaultColWidth="11.421875" defaultRowHeight="15"/>
  <cols>
    <col min="1" max="1" width="11.421875" style="1" customWidth="1"/>
    <col min="2" max="2" width="21.421875" style="3" customWidth="1"/>
    <col min="3" max="3" width="55.28125" style="3" customWidth="1"/>
    <col min="4" max="4" width="17.7109375" style="9" customWidth="1"/>
    <col min="5" max="5" width="35.7109375" style="1" customWidth="1"/>
    <col min="6" max="6" width="26.140625" style="26" customWidth="1"/>
    <col min="7" max="7" width="11.421875" style="27" customWidth="1"/>
    <col min="8" max="8" width="11.421875" style="28" customWidth="1"/>
    <col min="9" max="9" width="11.421875" style="26" customWidth="1"/>
    <col min="10" max="15" width="11.421875" style="25" customWidth="1"/>
    <col min="16" max="16384" width="11.421875" style="1" customWidth="1"/>
  </cols>
  <sheetData>
    <row r="1" spans="2:5" ht="18.75">
      <c r="B1" s="43" t="s">
        <v>25</v>
      </c>
      <c r="C1" s="43"/>
      <c r="D1" s="43"/>
      <c r="E1" s="43"/>
    </row>
    <row r="2" spans="2:5" ht="18.75">
      <c r="B2" s="44" t="s">
        <v>30</v>
      </c>
      <c r="C2" s="44"/>
      <c r="D2" s="44"/>
      <c r="E2" s="44"/>
    </row>
    <row r="3" spans="2:5" ht="18.75">
      <c r="B3" s="44" t="s">
        <v>57</v>
      </c>
      <c r="C3" s="44"/>
      <c r="D3" s="44"/>
      <c r="E3" s="44"/>
    </row>
    <row r="4" spans="2:5" ht="18.75">
      <c r="B4" s="4"/>
      <c r="C4" s="7"/>
      <c r="D4" s="7"/>
      <c r="E4" s="4"/>
    </row>
    <row r="5" spans="2:5" ht="15">
      <c r="B5" s="5" t="s">
        <v>109</v>
      </c>
      <c r="C5" s="31"/>
      <c r="D5" s="8" t="s">
        <v>110</v>
      </c>
      <c r="E5" s="2"/>
    </row>
    <row r="6" spans="2:5" ht="15">
      <c r="B6" s="5" t="s">
        <v>26</v>
      </c>
      <c r="C6" s="31" t="s">
        <v>115</v>
      </c>
      <c r="D6" s="8" t="s">
        <v>65</v>
      </c>
      <c r="E6" s="2" t="s">
        <v>118</v>
      </c>
    </row>
    <row r="7" spans="2:5" ht="15">
      <c r="B7" s="5" t="s">
        <v>107</v>
      </c>
      <c r="C7" s="31" t="s">
        <v>116</v>
      </c>
      <c r="D7" s="8" t="s">
        <v>66</v>
      </c>
      <c r="E7" s="2" t="s">
        <v>119</v>
      </c>
    </row>
    <row r="8" spans="2:5" ht="15">
      <c r="B8" s="5" t="s">
        <v>67</v>
      </c>
      <c r="C8" s="31" t="s">
        <v>117</v>
      </c>
      <c r="D8" s="8" t="s">
        <v>68</v>
      </c>
      <c r="E8" s="2" t="s">
        <v>121</v>
      </c>
    </row>
    <row r="9" spans="2:5" ht="41.25" customHeight="1">
      <c r="B9" s="5" t="s">
        <v>27</v>
      </c>
      <c r="C9" s="11"/>
      <c r="D9" s="8" t="s">
        <v>28</v>
      </c>
      <c r="E9" s="2"/>
    </row>
    <row r="10" spans="2:5" ht="45">
      <c r="B10" s="5" t="s">
        <v>29</v>
      </c>
      <c r="C10" s="11"/>
      <c r="D10" s="8" t="s">
        <v>108</v>
      </c>
      <c r="E10" s="2" t="s">
        <v>120</v>
      </c>
    </row>
    <row r="12" ht="12.75" thickBot="1"/>
    <row r="13" spans="2:5" ht="15.75" customHeight="1" thickBot="1">
      <c r="B13" s="46" t="s">
        <v>64</v>
      </c>
      <c r="C13" s="47"/>
      <c r="D13" s="47"/>
      <c r="E13" s="48"/>
    </row>
    <row r="14" ht="15.75" customHeight="1"/>
    <row r="15" ht="2.25" customHeight="1"/>
    <row r="16" spans="2:7" ht="15.75" customHeight="1">
      <c r="B16" s="45" t="s">
        <v>0</v>
      </c>
      <c r="C16" s="45" t="s">
        <v>1</v>
      </c>
      <c r="D16" s="45" t="s">
        <v>31</v>
      </c>
      <c r="E16" s="49" t="s">
        <v>32</v>
      </c>
      <c r="G16" s="37" t="s">
        <v>55</v>
      </c>
    </row>
    <row r="17" spans="2:7" ht="15.75" customHeight="1">
      <c r="B17" s="45"/>
      <c r="C17" s="45"/>
      <c r="D17" s="45"/>
      <c r="E17" s="49"/>
      <c r="G17" s="37"/>
    </row>
    <row r="18" spans="2:8" ht="24.75" customHeight="1">
      <c r="B18" s="36" t="s">
        <v>15</v>
      </c>
      <c r="C18" s="13" t="s">
        <v>34</v>
      </c>
      <c r="D18" s="14" t="s">
        <v>48</v>
      </c>
      <c r="E18" s="15" t="s">
        <v>122</v>
      </c>
      <c r="G18" s="27">
        <f>IF(D18=$D$105,3,IF(D18=$D$106,2,1))</f>
        <v>1</v>
      </c>
      <c r="H18" s="35">
        <f>SUM(G18:G25)/24</f>
        <v>0.5833333333333334</v>
      </c>
    </row>
    <row r="19" spans="2:8" ht="12.75" customHeight="1">
      <c r="B19" s="36"/>
      <c r="C19" s="13" t="s">
        <v>33</v>
      </c>
      <c r="D19" s="14" t="s">
        <v>49</v>
      </c>
      <c r="E19" s="15" t="s">
        <v>123</v>
      </c>
      <c r="G19" s="27">
        <f>IF(D19=$D$110,1,IF(D19=$D$111,2,3))</f>
        <v>3</v>
      </c>
      <c r="H19" s="35"/>
    </row>
    <row r="20" spans="2:8" ht="15.75" customHeight="1">
      <c r="B20" s="36"/>
      <c r="C20" s="13" t="s">
        <v>17</v>
      </c>
      <c r="D20" s="14" t="s">
        <v>47</v>
      </c>
      <c r="E20" s="15" t="s">
        <v>124</v>
      </c>
      <c r="G20" s="27">
        <f>IF(D20=$D$105,3,IF(D20=$D$106,2,1))</f>
        <v>1</v>
      </c>
      <c r="H20" s="35"/>
    </row>
    <row r="21" spans="2:8" ht="15.75" customHeight="1">
      <c r="B21" s="36"/>
      <c r="C21" s="13" t="s">
        <v>6</v>
      </c>
      <c r="D21" s="14" t="s">
        <v>48</v>
      </c>
      <c r="E21" s="15" t="s">
        <v>125</v>
      </c>
      <c r="G21" s="27">
        <f>IF(D21=$D$105,3,IF(D21=$D$106,2,1))</f>
        <v>1</v>
      </c>
      <c r="H21" s="35"/>
    </row>
    <row r="22" spans="2:8" ht="24">
      <c r="B22" s="36"/>
      <c r="C22" s="13" t="s">
        <v>9</v>
      </c>
      <c r="D22" s="14" t="s">
        <v>52</v>
      </c>
      <c r="E22" s="15" t="s">
        <v>126</v>
      </c>
      <c r="G22" s="27">
        <f>IF(D22=$D$115,3,1)</f>
        <v>1</v>
      </c>
      <c r="H22" s="35"/>
    </row>
    <row r="23" spans="2:8" ht="15.75" customHeight="1">
      <c r="B23" s="36"/>
      <c r="C23" s="13" t="s">
        <v>38</v>
      </c>
      <c r="D23" s="14" t="s">
        <v>48</v>
      </c>
      <c r="E23" s="15" t="s">
        <v>127</v>
      </c>
      <c r="G23" s="27">
        <f>IF(D23=$D$105,3,IF(D23=$D$106,2,1))</f>
        <v>1</v>
      </c>
      <c r="H23" s="35"/>
    </row>
    <row r="24" spans="2:8" ht="12">
      <c r="B24" s="36"/>
      <c r="C24" s="13" t="s">
        <v>39</v>
      </c>
      <c r="D24" s="14" t="s">
        <v>50</v>
      </c>
      <c r="E24" s="15" t="s">
        <v>128</v>
      </c>
      <c r="G24" s="27">
        <f>IF(D24=$D$110,1,IF(D24=$D$111,2,3))</f>
        <v>3</v>
      </c>
      <c r="H24" s="35"/>
    </row>
    <row r="25" spans="2:8" ht="12">
      <c r="B25" s="36"/>
      <c r="C25" s="16" t="s">
        <v>44</v>
      </c>
      <c r="D25" s="14" t="s">
        <v>50</v>
      </c>
      <c r="E25" s="15" t="s">
        <v>129</v>
      </c>
      <c r="G25" s="27">
        <f>IF(D25=$D$110,1,IF(D25=$D$111,2,3))</f>
        <v>3</v>
      </c>
      <c r="H25" s="35"/>
    </row>
    <row r="26" spans="2:7" ht="12">
      <c r="B26" s="36"/>
      <c r="C26" s="17" t="s">
        <v>24</v>
      </c>
      <c r="D26" s="18" t="s">
        <v>52</v>
      </c>
      <c r="E26" s="19" t="s">
        <v>130</v>
      </c>
      <c r="G26" s="27">
        <f>IF(D26=$D$115,3,1)</f>
        <v>1</v>
      </c>
    </row>
    <row r="27" spans="2:7" ht="24">
      <c r="B27" s="36"/>
      <c r="C27" s="17" t="s">
        <v>35</v>
      </c>
      <c r="D27" s="18" t="s">
        <v>52</v>
      </c>
      <c r="E27" s="19" t="s">
        <v>131</v>
      </c>
      <c r="G27" s="27">
        <f>IF(D27=$D$115,3,1)</f>
        <v>1</v>
      </c>
    </row>
    <row r="28" spans="2:7" ht="12">
      <c r="B28" s="36"/>
      <c r="C28" s="20" t="s">
        <v>37</v>
      </c>
      <c r="D28" s="18" t="s">
        <v>53</v>
      </c>
      <c r="E28" s="19" t="s">
        <v>132</v>
      </c>
      <c r="G28" s="27">
        <f>IF(D28=$D$115,3,1)</f>
        <v>1</v>
      </c>
    </row>
    <row r="29" spans="2:8" ht="45" customHeight="1">
      <c r="B29" s="34" t="s">
        <v>14</v>
      </c>
      <c r="C29" s="29" t="s">
        <v>62</v>
      </c>
      <c r="D29" s="10" t="s">
        <v>52</v>
      </c>
      <c r="E29" s="6" t="s">
        <v>133</v>
      </c>
      <c r="G29" s="27">
        <f>IF(D29=$D$115,3,1)</f>
        <v>1</v>
      </c>
      <c r="H29" s="35">
        <f>SUM(G29:G32)/12</f>
        <v>0.6666666666666666</v>
      </c>
    </row>
    <row r="30" spans="2:8" ht="26.25" customHeight="1">
      <c r="B30" s="34"/>
      <c r="C30" s="12" t="s">
        <v>16</v>
      </c>
      <c r="D30" s="10" t="s">
        <v>52</v>
      </c>
      <c r="E30" s="6" t="s">
        <v>134</v>
      </c>
      <c r="G30" s="27">
        <f>IF(D30=$D$115,3,1)</f>
        <v>1</v>
      </c>
      <c r="H30" s="35"/>
    </row>
    <row r="31" spans="2:8" ht="12">
      <c r="B31" s="34"/>
      <c r="C31" s="12" t="s">
        <v>45</v>
      </c>
      <c r="D31" s="10" t="s">
        <v>51</v>
      </c>
      <c r="E31" s="6" t="s">
        <v>111</v>
      </c>
      <c r="G31" s="27">
        <f>IF(D31=$D$110,1,IF(D31=$D$111,2,3))</f>
        <v>3</v>
      </c>
      <c r="H31" s="35"/>
    </row>
    <row r="32" spans="2:8" ht="24">
      <c r="B32" s="34"/>
      <c r="C32" s="12" t="s">
        <v>58</v>
      </c>
      <c r="D32" s="10" t="s">
        <v>51</v>
      </c>
      <c r="E32" s="6" t="s">
        <v>112</v>
      </c>
      <c r="G32" s="27">
        <f>IF(D32=$D$110,1,IF(D32=$D$111,2,3))</f>
        <v>3</v>
      </c>
      <c r="H32" s="35"/>
    </row>
    <row r="33" spans="2:8" ht="24">
      <c r="B33" s="39" t="s">
        <v>2</v>
      </c>
      <c r="C33" s="13" t="s">
        <v>10</v>
      </c>
      <c r="D33" s="14" t="s">
        <v>52</v>
      </c>
      <c r="E33" s="15" t="s">
        <v>135</v>
      </c>
      <c r="G33" s="27">
        <f>IF(D33=$D$119,3,IF(D33=$D$120,2,1))</f>
        <v>1</v>
      </c>
      <c r="H33" s="35">
        <f>+SUM(G33:G37)/15</f>
        <v>0.3333333333333333</v>
      </c>
    </row>
    <row r="34" spans="2:8" ht="24">
      <c r="B34" s="39"/>
      <c r="C34" s="13" t="s">
        <v>18</v>
      </c>
      <c r="D34" s="14" t="s">
        <v>52</v>
      </c>
      <c r="E34" s="15"/>
      <c r="G34" s="27">
        <f>IF(D34=$D$115,3,1)</f>
        <v>1</v>
      </c>
      <c r="H34" s="35"/>
    </row>
    <row r="35" spans="2:8" ht="12">
      <c r="B35" s="39"/>
      <c r="C35" s="13" t="s">
        <v>11</v>
      </c>
      <c r="D35" s="14" t="s">
        <v>52</v>
      </c>
      <c r="E35" s="15" t="s">
        <v>136</v>
      </c>
      <c r="G35" s="27">
        <f>IF(D35=$D$115,3,1)</f>
        <v>1</v>
      </c>
      <c r="H35" s="35"/>
    </row>
    <row r="36" spans="2:8" ht="24">
      <c r="B36" s="39"/>
      <c r="C36" s="13" t="s">
        <v>59</v>
      </c>
      <c r="D36" s="14" t="s">
        <v>54</v>
      </c>
      <c r="E36" s="15" t="s">
        <v>137</v>
      </c>
      <c r="G36" s="27">
        <f>IF(D36=$D$115,3,1)</f>
        <v>1</v>
      </c>
      <c r="H36" s="35"/>
    </row>
    <row r="37" spans="2:8" ht="24">
      <c r="B37" s="39"/>
      <c r="C37" s="13" t="s">
        <v>19</v>
      </c>
      <c r="D37" s="14" t="s">
        <v>53</v>
      </c>
      <c r="E37" s="15" t="s">
        <v>138</v>
      </c>
      <c r="G37" s="27">
        <f>IF(D37=$D$115,3,1)</f>
        <v>1</v>
      </c>
      <c r="H37" s="35"/>
    </row>
    <row r="38" spans="2:8" ht="27.75" customHeight="1">
      <c r="B38" s="34" t="s">
        <v>3</v>
      </c>
      <c r="C38" s="12" t="s">
        <v>12</v>
      </c>
      <c r="D38" s="10" t="s">
        <v>52</v>
      </c>
      <c r="E38" s="6" t="s">
        <v>139</v>
      </c>
      <c r="H38" s="35">
        <f>SUM(G38:G42)/15</f>
        <v>0.2</v>
      </c>
    </row>
    <row r="39" spans="2:8" ht="24">
      <c r="B39" s="34"/>
      <c r="C39" s="12" t="s">
        <v>20</v>
      </c>
      <c r="D39" s="10" t="s">
        <v>52</v>
      </c>
      <c r="E39" s="6" t="s">
        <v>140</v>
      </c>
      <c r="H39" s="35"/>
    </row>
    <row r="40" spans="2:8" ht="24">
      <c r="B40" s="34"/>
      <c r="C40" s="12" t="s">
        <v>36</v>
      </c>
      <c r="D40" s="10" t="s">
        <v>54</v>
      </c>
      <c r="E40" s="6" t="s">
        <v>141</v>
      </c>
      <c r="G40" s="27">
        <f>IF(D40=$D$119,3,IF(D40=$D$120,2,1))</f>
        <v>1</v>
      </c>
      <c r="H40" s="35"/>
    </row>
    <row r="41" spans="2:8" ht="23.25" customHeight="1">
      <c r="B41" s="34"/>
      <c r="C41" s="12" t="s">
        <v>46</v>
      </c>
      <c r="D41" s="10" t="s">
        <v>54</v>
      </c>
      <c r="E41" s="6" t="s">
        <v>142</v>
      </c>
      <c r="G41" s="27">
        <f>IF(D41=$D$119,3,IF(D41=$D$120,2,1))</f>
        <v>1</v>
      </c>
      <c r="H41" s="35"/>
    </row>
    <row r="42" spans="2:8" ht="12">
      <c r="B42" s="34"/>
      <c r="C42" s="12" t="s">
        <v>13</v>
      </c>
      <c r="D42" s="10" t="s">
        <v>52</v>
      </c>
      <c r="E42" s="6" t="s">
        <v>143</v>
      </c>
      <c r="G42" s="27">
        <f>IF(D42=$D$115,3,1)</f>
        <v>1</v>
      </c>
      <c r="H42" s="35"/>
    </row>
    <row r="43" spans="2:8" ht="24.75" customHeight="1">
      <c r="B43" s="40" t="s">
        <v>4</v>
      </c>
      <c r="C43" s="13" t="s">
        <v>7</v>
      </c>
      <c r="D43" s="14" t="s">
        <v>52</v>
      </c>
      <c r="E43" s="15" t="s">
        <v>144</v>
      </c>
      <c r="G43" s="27">
        <f>IF(D43=$D$115,3,1)</f>
        <v>1</v>
      </c>
      <c r="H43" s="35">
        <f>SUM(G43:G48)/18</f>
        <v>0.3333333333333333</v>
      </c>
    </row>
    <row r="44" spans="2:8" ht="15.75" customHeight="1">
      <c r="B44" s="41"/>
      <c r="C44" s="13" t="s">
        <v>40</v>
      </c>
      <c r="D44" s="14" t="s">
        <v>48</v>
      </c>
      <c r="E44" s="15" t="s">
        <v>145</v>
      </c>
      <c r="G44" s="27">
        <f>IF(D44=$D$105,3,IF(D44=$D$106,2,1))</f>
        <v>1</v>
      </c>
      <c r="H44" s="35"/>
    </row>
    <row r="45" spans="2:8" ht="24">
      <c r="B45" s="41"/>
      <c r="C45" s="13" t="s">
        <v>8</v>
      </c>
      <c r="D45" s="14" t="s">
        <v>53</v>
      </c>
      <c r="E45" s="15" t="s">
        <v>146</v>
      </c>
      <c r="G45" s="27">
        <f>IF(D45=$D$119,3,IF(D45=$D$120,2,1))</f>
        <v>1</v>
      </c>
      <c r="H45" s="35"/>
    </row>
    <row r="46" spans="2:8" ht="24">
      <c r="B46" s="41"/>
      <c r="C46" s="13" t="s">
        <v>60</v>
      </c>
      <c r="D46" s="14" t="s">
        <v>53</v>
      </c>
      <c r="E46" s="15" t="s">
        <v>147</v>
      </c>
      <c r="G46" s="27">
        <f>IF(D46=$D$115,3,1)</f>
        <v>1</v>
      </c>
      <c r="H46" s="35"/>
    </row>
    <row r="47" spans="2:8" ht="24">
      <c r="B47" s="41"/>
      <c r="C47" s="13" t="s">
        <v>61</v>
      </c>
      <c r="D47" s="14" t="s">
        <v>52</v>
      </c>
      <c r="E47" s="15" t="s">
        <v>148</v>
      </c>
      <c r="G47" s="27">
        <f>IF(D47=$D$115,3,1)</f>
        <v>1</v>
      </c>
      <c r="H47" s="35"/>
    </row>
    <row r="48" spans="2:8" ht="46.5" customHeight="1">
      <c r="B48" s="42"/>
      <c r="C48" s="30" t="s">
        <v>63</v>
      </c>
      <c r="D48" s="14" t="s">
        <v>53</v>
      </c>
      <c r="E48" s="15" t="s">
        <v>149</v>
      </c>
      <c r="G48" s="27">
        <f>IF(D48=$D$115,3,1)</f>
        <v>1</v>
      </c>
      <c r="H48" s="35"/>
    </row>
    <row r="49" spans="2:8" ht="24" customHeight="1">
      <c r="B49" s="34" t="s">
        <v>5</v>
      </c>
      <c r="C49" s="12" t="s">
        <v>41</v>
      </c>
      <c r="D49" s="10" t="s">
        <v>47</v>
      </c>
      <c r="E49" s="6" t="s">
        <v>113</v>
      </c>
      <c r="G49" s="27">
        <f>IF(D49=$D$105,3,IF(D49=$D$106,2,1))</f>
        <v>1</v>
      </c>
      <c r="H49" s="35">
        <f>SUM(G49:G54)/18</f>
        <v>0.3333333333333333</v>
      </c>
    </row>
    <row r="50" spans="2:8" ht="20.25" customHeight="1">
      <c r="B50" s="34"/>
      <c r="C50" s="12" t="s">
        <v>21</v>
      </c>
      <c r="D50" s="10" t="s">
        <v>52</v>
      </c>
      <c r="E50" s="6" t="s">
        <v>150</v>
      </c>
      <c r="G50" s="27">
        <f>IF(D50=$D$119,3,IF(D50=$D$120,2,1))</f>
        <v>1</v>
      </c>
      <c r="H50" s="35"/>
    </row>
    <row r="51" spans="2:8" ht="29.25" customHeight="1">
      <c r="B51" s="34"/>
      <c r="C51" s="12" t="s">
        <v>43</v>
      </c>
      <c r="D51" s="10" t="s">
        <v>48</v>
      </c>
      <c r="E51" s="6" t="s">
        <v>151</v>
      </c>
      <c r="G51" s="27">
        <f>IF(D51=$D$105,3,IF(D51=$D$106,2,1))</f>
        <v>1</v>
      </c>
      <c r="H51" s="35"/>
    </row>
    <row r="52" spans="2:8" ht="15.75" customHeight="1">
      <c r="B52" s="34"/>
      <c r="C52" s="12" t="s">
        <v>42</v>
      </c>
      <c r="D52" s="10" t="s">
        <v>48</v>
      </c>
      <c r="E52" s="6" t="s">
        <v>152</v>
      </c>
      <c r="G52" s="27">
        <f>IF(D52=$D$105,3,IF(D52=$D$106,2,1))</f>
        <v>1</v>
      </c>
      <c r="H52" s="35"/>
    </row>
    <row r="53" spans="2:8" ht="24">
      <c r="B53" s="34"/>
      <c r="C53" s="12" t="s">
        <v>22</v>
      </c>
      <c r="D53" s="10" t="s">
        <v>54</v>
      </c>
      <c r="E53" s="6" t="s">
        <v>153</v>
      </c>
      <c r="G53" s="27">
        <f>IF(D53=$D$119,3,IF(D53=$D$120,2,1))</f>
        <v>1</v>
      </c>
      <c r="H53" s="35"/>
    </row>
    <row r="54" spans="2:8" ht="24">
      <c r="B54" s="34"/>
      <c r="C54" s="12" t="s">
        <v>23</v>
      </c>
      <c r="D54" s="10" t="s">
        <v>52</v>
      </c>
      <c r="E54" s="6" t="s">
        <v>114</v>
      </c>
      <c r="G54" s="27">
        <f>IF(D54=$D$119,3,IF(D54=$D$120,2,1))</f>
        <v>1</v>
      </c>
      <c r="H54" s="35"/>
    </row>
    <row r="55" ht="15.75" customHeight="1"/>
    <row r="56" ht="15.75" customHeight="1"/>
    <row r="57" spans="2:5" ht="15.75" customHeight="1">
      <c r="B57" s="38" t="s">
        <v>56</v>
      </c>
      <c r="C57" s="38"/>
      <c r="D57" s="38"/>
      <c r="E57" s="38"/>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83" ht="246.75" customHeight="1"/>
    <row r="94" spans="2:4" ht="15">
      <c r="B94" s="21" t="str">
        <f>+'FORMATO DIANGÒSTICO'!B18</f>
        <v>AspectosBio-físicos</v>
      </c>
      <c r="C94" s="22">
        <f>+'FORMATO DIANGÒSTICO'!H18</f>
        <v>0.5833333333333334</v>
      </c>
      <c r="D94" s="23">
        <v>1</v>
      </c>
    </row>
    <row r="95" spans="2:4" ht="15">
      <c r="B95" s="21" t="str">
        <f>+'FORMATO DIANGÒSTICO'!B29</f>
        <v>Riesgos </v>
      </c>
      <c r="C95" s="22">
        <f>+'FORMATO DIANGÒSTICO'!H29</f>
        <v>0.6666666666666666</v>
      </c>
      <c r="D95" s="23">
        <v>1</v>
      </c>
    </row>
    <row r="96" spans="2:4" ht="15">
      <c r="B96" s="21" t="str">
        <f>+'FORMATO DIANGÒSTICO'!B33</f>
        <v>Uso Eficiente de agua</v>
      </c>
      <c r="C96" s="22">
        <f>+'FORMATO DIANGÒSTICO'!H33</f>
        <v>0.3333333333333333</v>
      </c>
      <c r="D96" s="23">
        <v>1</v>
      </c>
    </row>
    <row r="97" spans="2:4" ht="15">
      <c r="B97" s="21" t="str">
        <f>+'FORMATO DIANGÒSTICO'!B38</f>
        <v>Uso eficiente de energía</v>
      </c>
      <c r="C97" s="22">
        <f>+'FORMATO DIANGÒSTICO'!H38</f>
        <v>0.2</v>
      </c>
      <c r="D97" s="23">
        <v>1</v>
      </c>
    </row>
    <row r="98" spans="2:4" ht="15">
      <c r="B98" s="21" t="str">
        <f>+'FORMATO DIANGÒSTICO'!B43</f>
        <v>Manejo de Residuos</v>
      </c>
      <c r="C98" s="22">
        <f>+'FORMATO DIANGÒSTICO'!H43</f>
        <v>0.3333333333333333</v>
      </c>
      <c r="D98" s="23">
        <v>1</v>
      </c>
    </row>
    <row r="99" spans="2:4" ht="60">
      <c r="B99" s="24" t="str">
        <f>+'FORMATO DIANGÒSTICO'!B49</f>
        <v>Planeación, coordinación y ejecucion de acciones ambientales</v>
      </c>
      <c r="C99" s="22">
        <f>+'FORMATO DIANGÒSTICO'!H49</f>
        <v>0.3333333333333333</v>
      </c>
      <c r="D99" s="23">
        <v>1</v>
      </c>
    </row>
  </sheetData>
  <sheetProtection/>
  <mergeCells count="22">
    <mergeCell ref="D16:D17"/>
    <mergeCell ref="E16:E17"/>
    <mergeCell ref="B33:B37"/>
    <mergeCell ref="H43:H48"/>
    <mergeCell ref="B38:B42"/>
    <mergeCell ref="B43:B48"/>
    <mergeCell ref="B1:E1"/>
    <mergeCell ref="B2:E2"/>
    <mergeCell ref="B3:E3"/>
    <mergeCell ref="B16:B17"/>
    <mergeCell ref="B13:E13"/>
    <mergeCell ref="C16:C17"/>
    <mergeCell ref="B29:B32"/>
    <mergeCell ref="H18:H25"/>
    <mergeCell ref="B18:B28"/>
    <mergeCell ref="G16:G17"/>
    <mergeCell ref="B57:E57"/>
    <mergeCell ref="H29:H32"/>
    <mergeCell ref="H33:H37"/>
    <mergeCell ref="H38:H42"/>
    <mergeCell ref="H49:H54"/>
    <mergeCell ref="B49:B54"/>
  </mergeCells>
  <dataValidations count="5">
    <dataValidation type="list" allowBlank="1" showInputMessage="1" showErrorMessage="1" sqref="D51:D52 D49 D44 D23 D20:D21">
      <formula1>$D$105:$D$107</formula1>
    </dataValidation>
    <dataValidation type="list" allowBlank="1" showInputMessage="1" showErrorMessage="1" sqref="D19 D31:D32 D24:D25">
      <formula1>$D$110:$D$112</formula1>
    </dataValidation>
    <dataValidation type="list" allowBlank="1" showInputMessage="1" showErrorMessage="1" sqref="D22 D46:D48 D42:D43 D39 D37 D34 D26:D30">
      <formula1>$D$115:$D$116</formula1>
    </dataValidation>
    <dataValidation type="list" allowBlank="1" showInputMessage="1" showErrorMessage="1" sqref="D33 D45 D50 D53:D54 D40:D41 D38 D35:D36">
      <formula1>$D$119:$D$121</formula1>
    </dataValidation>
    <dataValidation type="list" showInputMessage="1" showErrorMessage="1" sqref="D18">
      <formula1>$D$105:$D$107</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C2"/>
    </sheetView>
  </sheetViews>
  <sheetFormatPr defaultColWidth="11.421875" defaultRowHeight="15"/>
  <cols>
    <col min="1" max="1" width="20.00390625" style="0" customWidth="1"/>
    <col min="2" max="2" width="34.421875" style="0" customWidth="1"/>
    <col min="3" max="3" width="65.421875" style="32" customWidth="1"/>
  </cols>
  <sheetData>
    <row r="1" spans="1:3" ht="15">
      <c r="A1" s="50" t="s">
        <v>0</v>
      </c>
      <c r="B1" s="50" t="s">
        <v>1</v>
      </c>
      <c r="C1" s="51" t="s">
        <v>106</v>
      </c>
    </row>
    <row r="2" spans="1:3" ht="15">
      <c r="A2" s="50"/>
      <c r="B2" s="50"/>
      <c r="C2" s="52"/>
    </row>
    <row r="3" spans="1:3" ht="60">
      <c r="A3" s="36" t="s">
        <v>15</v>
      </c>
      <c r="B3" s="13" t="s">
        <v>34</v>
      </c>
      <c r="C3" s="33" t="s">
        <v>69</v>
      </c>
    </row>
    <row r="4" spans="1:3" ht="45">
      <c r="A4" s="36"/>
      <c r="B4" s="13" t="s">
        <v>33</v>
      </c>
      <c r="C4" s="33" t="s">
        <v>70</v>
      </c>
    </row>
    <row r="5" spans="1:3" ht="45">
      <c r="A5" s="36"/>
      <c r="B5" s="13" t="s">
        <v>17</v>
      </c>
      <c r="C5" s="33" t="s">
        <v>71</v>
      </c>
    </row>
    <row r="6" spans="1:3" ht="45">
      <c r="A6" s="36"/>
      <c r="B6" s="13" t="s">
        <v>6</v>
      </c>
      <c r="C6" s="33" t="s">
        <v>72</v>
      </c>
    </row>
    <row r="7" spans="1:3" ht="36">
      <c r="A7" s="36"/>
      <c r="B7" s="13" t="s">
        <v>9</v>
      </c>
      <c r="C7" s="33" t="s">
        <v>73</v>
      </c>
    </row>
    <row r="8" spans="1:3" ht="60">
      <c r="A8" s="36"/>
      <c r="B8" s="13" t="s">
        <v>38</v>
      </c>
      <c r="C8" s="33" t="s">
        <v>74</v>
      </c>
    </row>
    <row r="9" spans="1:3" ht="60">
      <c r="A9" s="36"/>
      <c r="B9" s="13" t="s">
        <v>39</v>
      </c>
      <c r="C9" s="33" t="s">
        <v>75</v>
      </c>
    </row>
    <row r="10" spans="1:3" ht="60">
      <c r="A10" s="36"/>
      <c r="B10" s="16" t="s">
        <v>44</v>
      </c>
      <c r="C10" s="33" t="s">
        <v>76</v>
      </c>
    </row>
    <row r="11" spans="1:3" ht="24">
      <c r="A11" s="36"/>
      <c r="B11" s="17" t="s">
        <v>24</v>
      </c>
      <c r="C11" s="33" t="s">
        <v>77</v>
      </c>
    </row>
    <row r="12" spans="1:3" ht="36">
      <c r="A12" s="36"/>
      <c r="B12" s="17" t="s">
        <v>35</v>
      </c>
      <c r="C12" s="33" t="s">
        <v>78</v>
      </c>
    </row>
    <row r="13" spans="1:3" ht="15">
      <c r="A13" s="36"/>
      <c r="B13" s="20" t="s">
        <v>79</v>
      </c>
      <c r="C13" s="33" t="s">
        <v>80</v>
      </c>
    </row>
    <row r="14" spans="1:3" ht="60">
      <c r="A14" s="34" t="s">
        <v>14</v>
      </c>
      <c r="B14" s="29" t="s">
        <v>62</v>
      </c>
      <c r="C14" s="33" t="s">
        <v>81</v>
      </c>
    </row>
    <row r="15" spans="1:3" ht="36">
      <c r="A15" s="34"/>
      <c r="B15" s="12" t="s">
        <v>16</v>
      </c>
      <c r="C15" s="33" t="s">
        <v>82</v>
      </c>
    </row>
    <row r="16" spans="1:3" ht="75">
      <c r="A16" s="34"/>
      <c r="B16" s="12" t="s">
        <v>45</v>
      </c>
      <c r="C16" s="33" t="s">
        <v>83</v>
      </c>
    </row>
    <row r="17" spans="1:3" ht="45">
      <c r="A17" s="34"/>
      <c r="B17" s="12" t="s">
        <v>58</v>
      </c>
      <c r="C17" s="33" t="s">
        <v>84</v>
      </c>
    </row>
    <row r="18" spans="1:3" ht="45">
      <c r="A18" s="39" t="s">
        <v>2</v>
      </c>
      <c r="B18" s="13" t="s">
        <v>10</v>
      </c>
      <c r="C18" s="33" t="s">
        <v>85</v>
      </c>
    </row>
    <row r="19" spans="1:3" ht="24">
      <c r="A19" s="39"/>
      <c r="B19" s="13" t="s">
        <v>18</v>
      </c>
      <c r="C19" s="33" t="s">
        <v>86</v>
      </c>
    </row>
    <row r="20" spans="1:3" ht="24">
      <c r="A20" s="39"/>
      <c r="B20" s="13" t="s">
        <v>11</v>
      </c>
      <c r="C20" s="33" t="s">
        <v>87</v>
      </c>
    </row>
    <row r="21" spans="1:3" ht="45">
      <c r="A21" s="39"/>
      <c r="B21" s="13" t="s">
        <v>59</v>
      </c>
      <c r="C21" s="33" t="s">
        <v>88</v>
      </c>
    </row>
    <row r="22" spans="1:3" ht="30">
      <c r="A22" s="39"/>
      <c r="B22" s="13" t="s">
        <v>19</v>
      </c>
      <c r="C22" s="33" t="s">
        <v>89</v>
      </c>
    </row>
    <row r="23" spans="1:3" ht="45">
      <c r="A23" s="34" t="s">
        <v>3</v>
      </c>
      <c r="B23" s="12" t="s">
        <v>12</v>
      </c>
      <c r="C23" s="33" t="s">
        <v>85</v>
      </c>
    </row>
    <row r="24" spans="1:3" ht="30">
      <c r="A24" s="34"/>
      <c r="B24" s="12" t="s">
        <v>20</v>
      </c>
      <c r="C24" s="33" t="s">
        <v>90</v>
      </c>
    </row>
    <row r="25" spans="1:3" ht="60">
      <c r="A25" s="34"/>
      <c r="B25" s="12" t="s">
        <v>36</v>
      </c>
      <c r="C25" s="33" t="s">
        <v>91</v>
      </c>
    </row>
    <row r="26" spans="1:3" ht="60">
      <c r="A26" s="34"/>
      <c r="B26" s="12" t="s">
        <v>46</v>
      </c>
      <c r="C26" s="33" t="s">
        <v>92</v>
      </c>
    </row>
    <row r="27" spans="1:3" ht="15">
      <c r="A27" s="34"/>
      <c r="B27" s="12" t="s">
        <v>13</v>
      </c>
      <c r="C27" s="33" t="s">
        <v>93</v>
      </c>
    </row>
    <row r="28" spans="1:3" ht="36">
      <c r="A28" s="39" t="s">
        <v>4</v>
      </c>
      <c r="B28" s="13" t="s">
        <v>7</v>
      </c>
      <c r="C28" s="33" t="s">
        <v>94</v>
      </c>
    </row>
    <row r="29" spans="1:3" ht="45">
      <c r="A29" s="39"/>
      <c r="B29" s="13" t="s">
        <v>40</v>
      </c>
      <c r="C29" s="33" t="s">
        <v>95</v>
      </c>
    </row>
    <row r="30" spans="1:3" ht="45">
      <c r="A30" s="39"/>
      <c r="B30" s="13" t="s">
        <v>8</v>
      </c>
      <c r="C30" s="33" t="s">
        <v>96</v>
      </c>
    </row>
    <row r="31" spans="1:3" ht="36">
      <c r="A31" s="39"/>
      <c r="B31" s="13" t="s">
        <v>60</v>
      </c>
      <c r="C31" s="33" t="s">
        <v>97</v>
      </c>
    </row>
    <row r="32" spans="1:3" ht="36">
      <c r="A32" s="39"/>
      <c r="B32" s="13" t="s">
        <v>61</v>
      </c>
      <c r="C32" s="33" t="s">
        <v>98</v>
      </c>
    </row>
    <row r="33" spans="1:3" ht="60">
      <c r="A33" s="39"/>
      <c r="B33" s="30" t="s">
        <v>63</v>
      </c>
      <c r="C33" s="33" t="s">
        <v>99</v>
      </c>
    </row>
    <row r="34" spans="1:3" ht="60">
      <c r="A34" s="34" t="s">
        <v>5</v>
      </c>
      <c r="B34" s="12" t="s">
        <v>41</v>
      </c>
      <c r="C34" s="33" t="s">
        <v>100</v>
      </c>
    </row>
    <row r="35" spans="1:3" ht="45">
      <c r="A35" s="34"/>
      <c r="B35" s="12" t="s">
        <v>21</v>
      </c>
      <c r="C35" s="33" t="s">
        <v>101</v>
      </c>
    </row>
    <row r="36" spans="1:3" ht="60">
      <c r="A36" s="34"/>
      <c r="B36" s="12" t="s">
        <v>43</v>
      </c>
      <c r="C36" s="33" t="s">
        <v>102</v>
      </c>
    </row>
    <row r="37" spans="1:3" ht="45">
      <c r="A37" s="34"/>
      <c r="B37" s="12" t="s">
        <v>42</v>
      </c>
      <c r="C37" s="33" t="s">
        <v>103</v>
      </c>
    </row>
    <row r="38" spans="1:3" ht="45">
      <c r="A38" s="34"/>
      <c r="B38" s="12" t="s">
        <v>22</v>
      </c>
      <c r="C38" s="33" t="s">
        <v>104</v>
      </c>
    </row>
    <row r="39" spans="1:3" ht="60">
      <c r="A39" s="34"/>
      <c r="B39" s="12" t="s">
        <v>23</v>
      </c>
      <c r="C39" s="33" t="s">
        <v>105</v>
      </c>
    </row>
  </sheetData>
  <sheetProtection/>
  <mergeCells count="9">
    <mergeCell ref="A34:A39"/>
    <mergeCell ref="A1:A2"/>
    <mergeCell ref="B1:B2"/>
    <mergeCell ref="C1:C2"/>
    <mergeCell ref="A3:A13"/>
    <mergeCell ref="A14:A17"/>
    <mergeCell ref="A18:A22"/>
    <mergeCell ref="A23:A27"/>
    <mergeCell ref="A28:A33"/>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jmsuarez</dc:creator>
  <cp:keywords/>
  <dc:description/>
  <cp:lastModifiedBy>IED LICEO FEMENINO</cp:lastModifiedBy>
  <dcterms:created xsi:type="dcterms:W3CDTF">2010-04-27T15:20:35Z</dcterms:created>
  <dcterms:modified xsi:type="dcterms:W3CDTF">2011-08-29T15:57:52Z</dcterms:modified>
  <cp:category/>
  <cp:version/>
  <cp:contentType/>
  <cp:contentStatus/>
</cp:coreProperties>
</file>